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20775" windowHeight="104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<sst xmlns="http://schemas.openxmlformats.org/spreadsheetml/2006/main" count="95" uniqueCount="80">
  <si>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</si>
  <si>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</si>
  <si>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</si>
  <si>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</si>
  <si>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</si>
  <si>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</si>
  <si>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</si>
  <si>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</si>
  <si>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</si>
  <si>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降雨量mm</t>
  </si>
  <si>
    <t>取水量</t>
  </si>
  <si>
    <t>計画</t>
  </si>
  <si>
    <t>実績</t>
  </si>
  <si>
    <t>計</t>
  </si>
  <si>
    <t>諌早地方年間降水量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</si>
  <si>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</si>
  <si>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</si>
  <si>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</si>
  <si>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</si>
  <si>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</si>
  <si>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</si>
  <si>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</si>
  <si>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</si>
  <si>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</si>
  <si>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平均</t>
  </si>
  <si>
    <t>＜参考データ＞</t>
  </si>
  <si>
    <t>作付面積ha</t>
  </si>
  <si>
    <t>実績/計画 ％</t>
  </si>
  <si>
    <t>1ha当り取水量</t>
  </si>
  <si>
    <t>月間最大取水量予測＝427.4t（8月）×425ha(4月)=181645t</t>
  </si>
  <si>
    <t>諌早中央浄化センター放流水量＝日量6200×31日＝192200t</t>
  </si>
  <si>
    <t>第2回有明海再生を考える議員の会提出資料（H21年3月）農林水産省</t>
  </si>
  <si>
    <t>資料⑦</t>
  </si>
  <si>
    <t>諫早湾干拓農地の取水量について</t>
  </si>
  <si>
    <t>項目</t>
  </si>
  <si>
    <t>1月</t>
  </si>
  <si>
    <t>2月</t>
  </si>
  <si>
    <t>3月</t>
  </si>
  <si>
    <t>小計（4～1月）</t>
  </si>
  <si>
    <t>（１）計画取水量（m3)</t>
  </si>
  <si>
    <t>（２）計画基準年の降雨（mm)</t>
  </si>
  <si>
    <t>　　露地野菜</t>
  </si>
  <si>
    <t>　　飼料作物</t>
  </si>
  <si>
    <t>　　施設園芸</t>
  </si>
  <si>
    <t>　　雑用水</t>
  </si>
  <si>
    <t>　　計</t>
  </si>
  <si>
    <t>　　総雨量</t>
  </si>
  <si>
    <t>　　有効雨量</t>
  </si>
  <si>
    <t>（３）H20年度の取水実績(m3)</t>
  </si>
  <si>
    <t>　　中央干拓地</t>
  </si>
  <si>
    <t>　　小江干拓地</t>
  </si>
  <si>
    <t>（４）H20年度の降雨(mm)</t>
  </si>
  <si>
    <t xml:space="preserve"> </t>
  </si>
  <si>
    <t>注１：表中の数値は、四捨五入のため、計が一致しない場合がある。</t>
  </si>
  <si>
    <t>注２：計画取水量は、10年に1回程度生起する確率の渇水時（計画基準年）に取水する量。</t>
  </si>
  <si>
    <t>注３：計画基準年は、昭和36～平成12年（40年間）の第4位となる少ない有効雨量である平成8年としている。</t>
  </si>
  <si>
    <t>注４：有効雨量とは、農地に降った雨のうち作物の栽培に利用できる量で、5mm/日以上の降雨の80％で上限は20mm/日までとしている。</t>
  </si>
  <si>
    <t>以上が原データ、以下は羽生試算</t>
  </si>
  <si>
    <t xml:space="preserve">    計画全使用水量</t>
  </si>
  <si>
    <t>諌早中央浄化センターの放流水量</t>
  </si>
  <si>
    <t>　　　　過不足量</t>
  </si>
  <si>
    <t>(平成19年度実績値）</t>
  </si>
  <si>
    <t>　　　　計画基準年雨量換算</t>
  </si>
  <si>
    <t>　　　　H20年度雨量換算</t>
  </si>
  <si>
    <t>放流水使用時の過不足量</t>
  </si>
  <si>
    <t>　　H20年度全使用実績</t>
  </si>
  <si>
    <t>計画基準年の降雨時の過不足</t>
  </si>
  <si>
    <t>全農地680haの有効雨量を用水量に換算すれば、</t>
  </si>
  <si>
    <t>結論：H20年度の降雨と取水実績を前提にすれば、放流水で十分な余剰が出るが、計画基準年の降雨量とH20年度の取水実績を前提にすれば、放流水だけでは不足する月が4回ある</t>
  </si>
  <si>
    <t>　　放流水を含む供給可能水量</t>
  </si>
  <si>
    <t>多くの月で不足する。しかし・・・</t>
  </si>
  <si>
    <t>計画取水量は適正か？</t>
  </si>
  <si>
    <t>計画全使用量ーH20年度使用量</t>
  </si>
  <si>
    <t>（全月平均）</t>
  </si>
  <si>
    <t>よって計画取水量は２０％近い余裕を算入している</t>
  </si>
  <si>
    <t>H20年度雨量なら十分な余剰がある</t>
  </si>
  <si>
    <t>渇水年には不足する月が4回ある</t>
  </si>
  <si>
    <t>放流水で本当に不足するのか？</t>
  </si>
  <si>
    <t>　　　　しかしもともとの「計画取水量」は実際より2割ほど余裕を見た計算と推測できるので、渇水年であってもH20年実績から見ると8月に若干の水不足が生じる程度であるから、4．4万トンの「ため池」の併用で十分に補えるのではないか。</t>
  </si>
  <si>
    <t>　　　　ため池設置の土地がなければ、本明川河口５キロまでは水利権未設定なので、渇水年に限っての直接取水またはアオ取水の手段も可能。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</si>
</sst>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L2" sqref="L2"/>
    </sheetView>
  </sheetViews>
  <sheetFormatPr defaultColWidth="9.140625" defaultRowHeight="15"/>
  <cols>
    <col min="2" max="2" width="11.7109375" style="0" bestFit="1" customWidth="1"/>
  </cols>
  <sheetData>
    <row r="1" spans="3:12" ht="13.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13</v>
      </c>
    </row>
    <row r="2" spans="1:12" ht="13.5">
      <c r="A2" t="s">
        <v>26</v>
      </c>
      <c r="C2">
        <v>425</v>
      </c>
      <c r="D2">
        <v>381</v>
      </c>
      <c r="E2">
        <v>415</v>
      </c>
      <c r="F2">
        <v>306</v>
      </c>
      <c r="G2">
        <v>234</v>
      </c>
      <c r="H2">
        <v>313</v>
      </c>
      <c r="I2">
        <v>363</v>
      </c>
      <c r="J2">
        <v>312</v>
      </c>
      <c r="K2">
        <v>330</v>
      </c>
      <c r="L2">
        <f>SUM(C2:K2)</f>
        <v>3079</v>
      </c>
    </row>
    <row r="3" spans="1:12" ht="13.5">
      <c r="A3" s="9" t="s">
        <v>10</v>
      </c>
      <c r="B3" t="s">
        <v>11</v>
      </c>
      <c r="C3">
        <v>235700</v>
      </c>
      <c r="D3">
        <v>375000</v>
      </c>
      <c r="E3">
        <v>147300</v>
      </c>
      <c r="F3">
        <v>304200</v>
      </c>
      <c r="G3">
        <v>467000</v>
      </c>
      <c r="H3">
        <v>349300</v>
      </c>
      <c r="I3">
        <v>307800</v>
      </c>
      <c r="J3">
        <v>289800</v>
      </c>
      <c r="K3">
        <v>185100</v>
      </c>
      <c r="L3">
        <f>SUM(C3:K3)</f>
        <v>2661200</v>
      </c>
    </row>
    <row r="4" spans="1:12" ht="13.5">
      <c r="A4" s="9"/>
      <c r="B4" t="s">
        <v>12</v>
      </c>
      <c r="C4">
        <v>1000</v>
      </c>
      <c r="D4">
        <v>2400</v>
      </c>
      <c r="E4">
        <v>700</v>
      </c>
      <c r="F4">
        <v>11200</v>
      </c>
      <c r="G4">
        <v>100000</v>
      </c>
      <c r="H4">
        <v>54900</v>
      </c>
      <c r="I4">
        <v>35600</v>
      </c>
      <c r="J4">
        <v>19200</v>
      </c>
      <c r="K4">
        <v>6600</v>
      </c>
      <c r="L4">
        <f>SUM(C4:K4)</f>
        <v>231600</v>
      </c>
    </row>
    <row r="5" spans="1:12" ht="13.5">
      <c r="A5" s="2"/>
      <c r="B5" t="s">
        <v>27</v>
      </c>
      <c r="C5" s="1">
        <f>C4/C3*100</f>
        <v>0.42426813746287656</v>
      </c>
      <c r="D5" s="1">
        <f aca="true" t="shared" si="0" ref="D5:L5">D4/D3*100</f>
        <v>0.64</v>
      </c>
      <c r="E5" s="1">
        <f t="shared" si="0"/>
        <v>0.47522063815342835</v>
      </c>
      <c r="F5" s="1">
        <f t="shared" si="0"/>
        <v>3.6817882971729126</v>
      </c>
      <c r="G5" s="1">
        <f t="shared" si="0"/>
        <v>21.413276231263385</v>
      </c>
      <c r="H5" s="1">
        <f t="shared" si="0"/>
        <v>15.717148582880045</v>
      </c>
      <c r="I5" s="1">
        <f t="shared" si="0"/>
        <v>11.565951916829109</v>
      </c>
      <c r="J5" s="1">
        <f t="shared" si="0"/>
        <v>6.625258799171843</v>
      </c>
      <c r="K5" s="1">
        <f t="shared" si="0"/>
        <v>3.565640194489465</v>
      </c>
      <c r="L5" s="1">
        <f t="shared" si="0"/>
        <v>8.702840823688561</v>
      </c>
    </row>
    <row r="6" spans="1:12" ht="13.5">
      <c r="A6" s="2"/>
      <c r="B6" t="s">
        <v>28</v>
      </c>
      <c r="C6" s="1">
        <f>C4/C2</f>
        <v>2.3529411764705883</v>
      </c>
      <c r="D6" s="1">
        <f aca="true" t="shared" si="1" ref="D6:L6">D4/D2</f>
        <v>6.299212598425197</v>
      </c>
      <c r="E6" s="1">
        <f t="shared" si="1"/>
        <v>1.6867469879518073</v>
      </c>
      <c r="F6" s="1">
        <f t="shared" si="1"/>
        <v>36.60130718954248</v>
      </c>
      <c r="G6" s="1">
        <f t="shared" si="1"/>
        <v>427.35042735042737</v>
      </c>
      <c r="H6" s="1">
        <f t="shared" si="1"/>
        <v>175.39936102236422</v>
      </c>
      <c r="I6" s="1">
        <f t="shared" si="1"/>
        <v>98.07162534435261</v>
      </c>
      <c r="J6" s="1">
        <f t="shared" si="1"/>
        <v>61.53846153846154</v>
      </c>
      <c r="K6" s="1">
        <f t="shared" si="1"/>
        <v>20</v>
      </c>
      <c r="L6" s="1">
        <f t="shared" si="1"/>
        <v>75.21922702176032</v>
      </c>
    </row>
    <row r="7" spans="1:11" ht="13.5">
      <c r="A7" t="s">
        <v>9</v>
      </c>
      <c r="C7" s="1">
        <v>128.5</v>
      </c>
      <c r="D7" s="1">
        <v>223</v>
      </c>
      <c r="E7" s="1">
        <v>501</v>
      </c>
      <c r="F7" s="1">
        <v>115</v>
      </c>
      <c r="G7" s="1">
        <v>225</v>
      </c>
      <c r="H7" s="1">
        <v>286.5</v>
      </c>
      <c r="I7" s="1">
        <v>53</v>
      </c>
      <c r="J7" s="1">
        <v>83</v>
      </c>
      <c r="K7" s="1">
        <v>131.5</v>
      </c>
    </row>
    <row r="9" ht="13.5">
      <c r="A9" t="s">
        <v>25</v>
      </c>
    </row>
    <row r="10" spans="1:4" ht="13.5">
      <c r="A10" t="s">
        <v>14</v>
      </c>
      <c r="D10" t="s">
        <v>29</v>
      </c>
    </row>
    <row r="11" spans="1:4" ht="13.5">
      <c r="A11">
        <v>97</v>
      </c>
      <c r="B11">
        <v>2792</v>
      </c>
      <c r="D11" t="s">
        <v>30</v>
      </c>
    </row>
    <row r="12" spans="1:2" ht="13.5">
      <c r="A12">
        <v>98</v>
      </c>
      <c r="B12">
        <v>2316</v>
      </c>
    </row>
    <row r="13" spans="1:2" ht="13.5">
      <c r="A13">
        <v>99</v>
      </c>
      <c r="B13">
        <v>3168</v>
      </c>
    </row>
    <row r="14" spans="1:2" ht="13.5">
      <c r="A14" s="3" t="s">
        <v>15</v>
      </c>
      <c r="B14">
        <v>1916</v>
      </c>
    </row>
    <row r="15" spans="1:2" ht="13.5">
      <c r="A15" s="3" t="s">
        <v>16</v>
      </c>
      <c r="B15">
        <v>1980</v>
      </c>
    </row>
    <row r="16" spans="1:2" ht="13.5">
      <c r="A16" s="3" t="s">
        <v>17</v>
      </c>
      <c r="B16">
        <v>1778</v>
      </c>
    </row>
    <row r="17" spans="1:2" ht="13.5">
      <c r="A17" s="3" t="s">
        <v>18</v>
      </c>
      <c r="B17">
        <v>2067</v>
      </c>
    </row>
    <row r="18" spans="1:2" ht="13.5">
      <c r="A18" s="3" t="s">
        <v>19</v>
      </c>
      <c r="B18">
        <v>1969</v>
      </c>
    </row>
    <row r="19" spans="1:2" ht="13.5">
      <c r="A19" s="3" t="s">
        <v>20</v>
      </c>
      <c r="B19">
        <v>1600</v>
      </c>
    </row>
    <row r="20" spans="1:2" ht="13.5">
      <c r="A20" s="3" t="s">
        <v>21</v>
      </c>
      <c r="B20">
        <v>2617</v>
      </c>
    </row>
    <row r="21" spans="1:2" ht="13.5">
      <c r="A21" s="3" t="s">
        <v>22</v>
      </c>
      <c r="B21">
        <v>1645</v>
      </c>
    </row>
    <row r="22" spans="1:2" ht="13.5">
      <c r="A22" s="3" t="s">
        <v>23</v>
      </c>
      <c r="B22">
        <v>2059</v>
      </c>
    </row>
    <row r="23" spans="1:2" ht="13.5">
      <c r="A23" s="3" t="s">
        <v>24</v>
      </c>
      <c r="B23" s="4">
        <f>AVERAGE(B11:B22)</f>
        <v>2158.9166666666665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22">
      <selection activeCell="A50" sqref="A50"/>
    </sheetView>
  </sheetViews>
  <sheetFormatPr defaultColWidth="9.140625" defaultRowHeight="15"/>
  <cols>
    <col min="1" max="1" width="25.57421875" style="0" bestFit="1" customWidth="1"/>
    <col min="14" max="14" width="13.421875" style="0" bestFit="1" customWidth="1"/>
  </cols>
  <sheetData>
    <row r="1" ht="13.5">
      <c r="A1" t="s">
        <v>31</v>
      </c>
    </row>
    <row r="2" spans="1:2" ht="13.5">
      <c r="A2" t="s">
        <v>32</v>
      </c>
      <c r="B2" t="s">
        <v>33</v>
      </c>
    </row>
    <row r="4" spans="1:15" ht="14.25" thickBot="1">
      <c r="A4" s="7" t="s">
        <v>34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35</v>
      </c>
      <c r="L4" s="7" t="s">
        <v>36</v>
      </c>
      <c r="M4" s="7" t="s">
        <v>37</v>
      </c>
      <c r="N4" s="7" t="s">
        <v>38</v>
      </c>
      <c r="O4" s="7" t="s">
        <v>13</v>
      </c>
    </row>
    <row r="5" spans="1:15" ht="14.25" thickTop="1">
      <c r="A5" s="6" t="s">
        <v>39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3.5">
      <c r="A6" s="5" t="s">
        <v>41</v>
      </c>
      <c r="B6" s="5">
        <v>150000</v>
      </c>
      <c r="C6" s="5">
        <v>264500</v>
      </c>
      <c r="D6" s="5">
        <v>72100</v>
      </c>
      <c r="E6" s="5">
        <v>95600</v>
      </c>
      <c r="F6" s="5">
        <v>252700</v>
      </c>
      <c r="G6" s="5">
        <v>210800</v>
      </c>
      <c r="H6" s="5">
        <v>200500</v>
      </c>
      <c r="I6" s="5">
        <v>192200</v>
      </c>
      <c r="J6" s="5">
        <v>113300</v>
      </c>
      <c r="K6" s="5">
        <v>134300</v>
      </c>
      <c r="L6" s="5">
        <v>165600</v>
      </c>
      <c r="M6" s="5">
        <v>116200</v>
      </c>
      <c r="N6" s="5">
        <f>SUM(B6:K6)</f>
        <v>1686000</v>
      </c>
      <c r="O6" s="5">
        <f>SUM(B6:M6)</f>
        <v>1967800</v>
      </c>
    </row>
    <row r="7" spans="1:15" ht="13.5">
      <c r="A7" s="5" t="s">
        <v>42</v>
      </c>
      <c r="B7" s="5">
        <v>39800</v>
      </c>
      <c r="C7" s="5">
        <v>75400</v>
      </c>
      <c r="D7" s="5">
        <v>33400</v>
      </c>
      <c r="E7" s="5">
        <v>155400</v>
      </c>
      <c r="F7" s="5">
        <v>160600</v>
      </c>
      <c r="G7" s="5">
        <v>78500</v>
      </c>
      <c r="H7" s="5">
        <v>60000</v>
      </c>
      <c r="I7" s="5">
        <v>66300</v>
      </c>
      <c r="J7" s="5">
        <v>39400</v>
      </c>
      <c r="K7" s="5">
        <v>49200</v>
      </c>
      <c r="L7" s="5">
        <v>47500</v>
      </c>
      <c r="M7" s="5">
        <v>30800</v>
      </c>
      <c r="N7" s="5">
        <f>SUM(B7:K7)</f>
        <v>758000</v>
      </c>
      <c r="O7" s="5">
        <f>SUM(B7:M7)</f>
        <v>836300</v>
      </c>
    </row>
    <row r="8" spans="1:15" ht="13.5">
      <c r="A8" s="5" t="s">
        <v>43</v>
      </c>
      <c r="B8" s="5">
        <v>44000</v>
      </c>
      <c r="C8" s="5">
        <v>33200</v>
      </c>
      <c r="D8" s="5">
        <v>39900</v>
      </c>
      <c r="E8" s="5">
        <v>51200</v>
      </c>
      <c r="F8" s="5">
        <v>51800</v>
      </c>
      <c r="G8" s="5">
        <v>58100</v>
      </c>
      <c r="H8" s="5">
        <v>45400</v>
      </c>
      <c r="I8" s="5">
        <v>29400</v>
      </c>
      <c r="J8" s="5">
        <v>30400</v>
      </c>
      <c r="K8" s="5">
        <v>30400</v>
      </c>
      <c r="L8" s="5">
        <v>28400</v>
      </c>
      <c r="M8" s="5">
        <v>31200</v>
      </c>
      <c r="N8" s="5">
        <f>SUM(B8:K8)</f>
        <v>413800</v>
      </c>
      <c r="O8" s="5">
        <f>SUM(B8:M8)</f>
        <v>473400</v>
      </c>
    </row>
    <row r="9" spans="1:15" ht="13.5">
      <c r="A9" s="5" t="s">
        <v>44</v>
      </c>
      <c r="B9" s="5">
        <v>1900</v>
      </c>
      <c r="C9" s="5">
        <v>1900</v>
      </c>
      <c r="D9" s="5">
        <v>1900</v>
      </c>
      <c r="E9" s="5">
        <v>1900</v>
      </c>
      <c r="F9" s="5">
        <v>1900</v>
      </c>
      <c r="G9" s="5">
        <v>1900</v>
      </c>
      <c r="H9" s="5">
        <v>1900</v>
      </c>
      <c r="I9" s="5">
        <v>1900</v>
      </c>
      <c r="J9" s="5">
        <v>1900</v>
      </c>
      <c r="K9" s="5">
        <v>1900</v>
      </c>
      <c r="L9" s="5">
        <v>1700</v>
      </c>
      <c r="M9" s="5">
        <v>1900</v>
      </c>
      <c r="N9" s="5">
        <f>SUM(B9:K9)</f>
        <v>19000</v>
      </c>
      <c r="O9" s="5">
        <f>SUM(B9:M9)</f>
        <v>22600</v>
      </c>
    </row>
    <row r="10" spans="1:15" ht="13.5">
      <c r="A10" s="5" t="s">
        <v>45</v>
      </c>
      <c r="B10" s="5">
        <f>SUM(B6:B9)</f>
        <v>235700</v>
      </c>
      <c r="C10" s="5">
        <f aca="true" t="shared" si="0" ref="C10:N10">SUM(C6:C9)</f>
        <v>375000</v>
      </c>
      <c r="D10" s="5">
        <f t="shared" si="0"/>
        <v>147300</v>
      </c>
      <c r="E10" s="5">
        <v>304200</v>
      </c>
      <c r="F10" s="5">
        <f t="shared" si="0"/>
        <v>467000</v>
      </c>
      <c r="G10" s="5">
        <f t="shared" si="0"/>
        <v>349300</v>
      </c>
      <c r="H10" s="5">
        <f t="shared" si="0"/>
        <v>307800</v>
      </c>
      <c r="I10" s="5">
        <f t="shared" si="0"/>
        <v>289800</v>
      </c>
      <c r="J10" s="5">
        <v>185100</v>
      </c>
      <c r="K10" s="5">
        <f t="shared" si="0"/>
        <v>215800</v>
      </c>
      <c r="L10" s="5">
        <f t="shared" si="0"/>
        <v>243200</v>
      </c>
      <c r="M10" s="5">
        <f t="shared" si="0"/>
        <v>180100</v>
      </c>
      <c r="N10" s="5">
        <f t="shared" si="0"/>
        <v>2876800</v>
      </c>
      <c r="O10" s="5">
        <v>3300400</v>
      </c>
    </row>
    <row r="11" spans="1:15" ht="13.5">
      <c r="A11" s="5" t="s">
        <v>40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>
      <c r="A12" s="5" t="s">
        <v>46</v>
      </c>
      <c r="B12" s="5">
        <v>100.2</v>
      </c>
      <c r="C12" s="5">
        <v>63.9</v>
      </c>
      <c r="D12" s="5">
        <v>482.1</v>
      </c>
      <c r="E12" s="5">
        <v>124.8</v>
      </c>
      <c r="F12" s="5">
        <v>304.6</v>
      </c>
      <c r="G12" s="5">
        <v>144.1</v>
      </c>
      <c r="H12" s="5">
        <v>57.7</v>
      </c>
      <c r="I12" s="5">
        <v>38.8</v>
      </c>
      <c r="J12" s="5">
        <v>55.3</v>
      </c>
      <c r="K12" s="5">
        <v>45.4</v>
      </c>
      <c r="L12" s="8">
        <v>65</v>
      </c>
      <c r="M12" s="5">
        <v>156.2</v>
      </c>
      <c r="N12" s="5">
        <f>SUM(B12:K12)</f>
        <v>1416.8999999999999</v>
      </c>
      <c r="O12" s="5">
        <f>SUM(B12:M12)</f>
        <v>1638.1</v>
      </c>
    </row>
    <row r="13" spans="1:15" ht="13.5">
      <c r="A13" s="5" t="s">
        <v>47</v>
      </c>
      <c r="B13" s="5">
        <v>72.3</v>
      </c>
      <c r="C13" s="5">
        <v>48.4</v>
      </c>
      <c r="D13" s="5">
        <v>230.2</v>
      </c>
      <c r="E13" s="5">
        <v>58.4</v>
      </c>
      <c r="F13" s="8">
        <v>80</v>
      </c>
      <c r="G13" s="8">
        <v>71</v>
      </c>
      <c r="H13" s="5">
        <v>34.9</v>
      </c>
      <c r="I13" s="5">
        <v>17.7</v>
      </c>
      <c r="J13" s="5">
        <v>41.2</v>
      </c>
      <c r="K13" s="5">
        <v>26.8</v>
      </c>
      <c r="L13" s="5">
        <v>31.9</v>
      </c>
      <c r="M13" s="5">
        <v>82.6</v>
      </c>
      <c r="N13" s="5">
        <f>SUM(B13:K13)</f>
        <v>680.9</v>
      </c>
      <c r="O13" s="5">
        <f>SUM(B13:M13)</f>
        <v>795.4</v>
      </c>
    </row>
    <row r="14" spans="1:15" ht="13.5">
      <c r="A14" s="5" t="s">
        <v>48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3.5">
      <c r="A15" s="5" t="s">
        <v>49</v>
      </c>
      <c r="B15" s="5">
        <v>900</v>
      </c>
      <c r="C15" s="5">
        <v>2400</v>
      </c>
      <c r="D15" s="5">
        <v>600</v>
      </c>
      <c r="E15" s="5">
        <v>10600</v>
      </c>
      <c r="F15" s="5">
        <v>95200</v>
      </c>
      <c r="G15" s="5">
        <v>46500</v>
      </c>
      <c r="H15" s="5">
        <v>32600</v>
      </c>
      <c r="I15" s="5">
        <v>9300</v>
      </c>
      <c r="J15" s="5">
        <v>2700</v>
      </c>
      <c r="K15" s="5">
        <v>600</v>
      </c>
      <c r="L15" s="5"/>
      <c r="M15" s="5"/>
      <c r="N15" s="5">
        <f>SUM(B15:K15)</f>
        <v>201400</v>
      </c>
      <c r="O15" s="5"/>
    </row>
    <row r="16" spans="1:15" ht="13.5">
      <c r="A16" s="5" t="s">
        <v>50</v>
      </c>
      <c r="B16" s="5">
        <v>100</v>
      </c>
      <c r="C16" s="5">
        <v>0</v>
      </c>
      <c r="D16" s="5">
        <v>100</v>
      </c>
      <c r="E16" s="5">
        <v>700</v>
      </c>
      <c r="F16" s="5">
        <v>4800</v>
      </c>
      <c r="G16" s="5">
        <v>8300</v>
      </c>
      <c r="H16" s="5">
        <v>3100</v>
      </c>
      <c r="I16" s="5">
        <v>9900</v>
      </c>
      <c r="J16" s="5">
        <v>3900</v>
      </c>
      <c r="K16" s="5">
        <v>100</v>
      </c>
      <c r="L16" s="5"/>
      <c r="M16" s="5"/>
      <c r="N16" s="5">
        <f>SUM(B16:K16)</f>
        <v>31000</v>
      </c>
      <c r="O16" s="5"/>
    </row>
    <row r="17" spans="1:15" ht="13.5">
      <c r="A17" s="5" t="s">
        <v>45</v>
      </c>
      <c r="B17" s="5">
        <f>SUM(B15:B16)</f>
        <v>1000</v>
      </c>
      <c r="C17" s="5">
        <f aca="true" t="shared" si="1" ref="C17:K17">SUM(C15:C16)</f>
        <v>2400</v>
      </c>
      <c r="D17" s="5">
        <f t="shared" si="1"/>
        <v>700</v>
      </c>
      <c r="E17" s="5">
        <v>11200</v>
      </c>
      <c r="F17" s="5">
        <f t="shared" si="1"/>
        <v>100000</v>
      </c>
      <c r="G17" s="5">
        <v>54900</v>
      </c>
      <c r="H17" s="5">
        <v>35600</v>
      </c>
      <c r="I17" s="5">
        <f t="shared" si="1"/>
        <v>19200</v>
      </c>
      <c r="J17" s="5">
        <f t="shared" si="1"/>
        <v>6600</v>
      </c>
      <c r="K17" s="5">
        <f t="shared" si="1"/>
        <v>700</v>
      </c>
      <c r="L17" s="5"/>
      <c r="M17" s="5"/>
      <c r="N17" s="5">
        <f>SUM(B17:K17)</f>
        <v>232300</v>
      </c>
      <c r="O17" s="5"/>
    </row>
    <row r="18" spans="1:15" ht="13.5">
      <c r="A18" s="5" t="s">
        <v>51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 t="s">
        <v>52</v>
      </c>
      <c r="O18" s="5"/>
    </row>
    <row r="19" spans="1:15" ht="13.5">
      <c r="A19" s="5" t="s">
        <v>46</v>
      </c>
      <c r="B19" s="5">
        <v>128.5</v>
      </c>
      <c r="C19" s="8">
        <v>223</v>
      </c>
      <c r="D19" s="8">
        <v>501</v>
      </c>
      <c r="E19" s="8">
        <v>115</v>
      </c>
      <c r="F19" s="8">
        <v>225</v>
      </c>
      <c r="G19" s="5">
        <v>286.5</v>
      </c>
      <c r="H19" s="8">
        <v>53</v>
      </c>
      <c r="I19" s="8">
        <v>83</v>
      </c>
      <c r="J19" s="5">
        <v>131.5</v>
      </c>
      <c r="K19" s="8">
        <v>77</v>
      </c>
      <c r="L19" s="5"/>
      <c r="M19" s="5"/>
      <c r="N19" s="5">
        <f>SUM(B19:K19)</f>
        <v>1823.5</v>
      </c>
      <c r="O19" s="5"/>
    </row>
    <row r="20" spans="1:15" ht="13.5">
      <c r="A20" s="5" t="s">
        <v>47</v>
      </c>
      <c r="B20" s="5">
        <v>68.4</v>
      </c>
      <c r="C20" s="5">
        <v>92.8</v>
      </c>
      <c r="D20" s="5">
        <v>210.4</v>
      </c>
      <c r="E20" s="8">
        <v>72</v>
      </c>
      <c r="F20" s="5">
        <v>140.4</v>
      </c>
      <c r="G20" s="5">
        <v>111.2</v>
      </c>
      <c r="H20" s="5">
        <v>31.6</v>
      </c>
      <c r="I20" s="8">
        <v>50</v>
      </c>
      <c r="J20" s="5">
        <v>43.6</v>
      </c>
      <c r="K20" s="5">
        <v>42.8</v>
      </c>
      <c r="L20" s="5"/>
      <c r="M20" s="5"/>
      <c r="N20" s="5">
        <f>SUM(B20:K20)</f>
        <v>863.2</v>
      </c>
      <c r="O20" s="5"/>
    </row>
    <row r="22" ht="13.5">
      <c r="A22" t="s">
        <v>53</v>
      </c>
    </row>
    <row r="23" ht="13.5">
      <c r="A23" t="s">
        <v>54</v>
      </c>
    </row>
    <row r="24" ht="13.5">
      <c r="A24" t="s">
        <v>55</v>
      </c>
    </row>
    <row r="25" ht="13.5">
      <c r="A25" t="s">
        <v>56</v>
      </c>
    </row>
    <row r="28" ht="13.5">
      <c r="A28" t="s">
        <v>57</v>
      </c>
    </row>
    <row r="29" spans="1:13" ht="13.5">
      <c r="A29" t="s">
        <v>59</v>
      </c>
      <c r="B29">
        <v>180590</v>
      </c>
      <c r="C29">
        <v>192038</v>
      </c>
      <c r="D29">
        <v>188718</v>
      </c>
      <c r="E29">
        <v>205933</v>
      </c>
      <c r="F29">
        <v>190384</v>
      </c>
      <c r="G29">
        <v>188368</v>
      </c>
      <c r="H29">
        <v>186682</v>
      </c>
      <c r="I29">
        <v>182036</v>
      </c>
      <c r="J29">
        <v>190322</v>
      </c>
      <c r="K29">
        <v>204025</v>
      </c>
      <c r="L29">
        <v>178100</v>
      </c>
      <c r="M29">
        <v>197518</v>
      </c>
    </row>
    <row r="30" ht="13.5">
      <c r="A30" t="s">
        <v>61</v>
      </c>
    </row>
    <row r="31" ht="13.5">
      <c r="A31" t="s">
        <v>67</v>
      </c>
    </row>
    <row r="32" spans="1:13" ht="13.5">
      <c r="A32" t="s">
        <v>62</v>
      </c>
      <c r="B32">
        <f>B13/1000*6800000</f>
        <v>491640</v>
      </c>
      <c r="C32">
        <f aca="true" t="shared" si="2" ref="C32:M32">C13/1000*6800000</f>
        <v>329120</v>
      </c>
      <c r="D32">
        <f t="shared" si="2"/>
        <v>1565360</v>
      </c>
      <c r="E32">
        <f t="shared" si="2"/>
        <v>397120</v>
      </c>
      <c r="F32">
        <f t="shared" si="2"/>
        <v>544000</v>
      </c>
      <c r="G32">
        <f t="shared" si="2"/>
        <v>482799.99999999994</v>
      </c>
      <c r="H32">
        <f t="shared" si="2"/>
        <v>237320</v>
      </c>
      <c r="I32">
        <f t="shared" si="2"/>
        <v>120360</v>
      </c>
      <c r="J32">
        <f t="shared" si="2"/>
        <v>280160</v>
      </c>
      <c r="K32">
        <f t="shared" si="2"/>
        <v>182240</v>
      </c>
      <c r="L32">
        <f t="shared" si="2"/>
        <v>216919.99999999997</v>
      </c>
      <c r="M32">
        <f t="shared" si="2"/>
        <v>561680</v>
      </c>
    </row>
    <row r="33" spans="1:13" ht="13.5">
      <c r="A33" t="s">
        <v>69</v>
      </c>
      <c r="B33">
        <f>B29+B32</f>
        <v>672230</v>
      </c>
      <c r="C33">
        <f aca="true" t="shared" si="3" ref="C33:M33">C29+C32</f>
        <v>521158</v>
      </c>
      <c r="D33">
        <f t="shared" si="3"/>
        <v>1754078</v>
      </c>
      <c r="E33">
        <f t="shared" si="3"/>
        <v>603053</v>
      </c>
      <c r="F33">
        <f t="shared" si="3"/>
        <v>734384</v>
      </c>
      <c r="G33">
        <f t="shared" si="3"/>
        <v>671168</v>
      </c>
      <c r="H33">
        <f t="shared" si="3"/>
        <v>424002</v>
      </c>
      <c r="I33">
        <f t="shared" si="3"/>
        <v>302396</v>
      </c>
      <c r="J33">
        <f t="shared" si="3"/>
        <v>470482</v>
      </c>
      <c r="K33">
        <f t="shared" si="3"/>
        <v>386265</v>
      </c>
      <c r="L33">
        <f t="shared" si="3"/>
        <v>395020</v>
      </c>
      <c r="M33">
        <f t="shared" si="3"/>
        <v>759198</v>
      </c>
    </row>
    <row r="34" spans="1:14" ht="13.5">
      <c r="A34" t="s">
        <v>58</v>
      </c>
      <c r="B34">
        <f aca="true" t="shared" si="4" ref="B34:M34">B10+B32</f>
        <v>727340</v>
      </c>
      <c r="C34">
        <f t="shared" si="4"/>
        <v>704120</v>
      </c>
      <c r="D34">
        <f t="shared" si="4"/>
        <v>1712660</v>
      </c>
      <c r="E34">
        <f t="shared" si="4"/>
        <v>701320</v>
      </c>
      <c r="F34">
        <f t="shared" si="4"/>
        <v>1011000</v>
      </c>
      <c r="G34">
        <f t="shared" si="4"/>
        <v>832100</v>
      </c>
      <c r="H34">
        <f t="shared" si="4"/>
        <v>545120</v>
      </c>
      <c r="I34">
        <f t="shared" si="4"/>
        <v>410160</v>
      </c>
      <c r="J34">
        <f t="shared" si="4"/>
        <v>465260</v>
      </c>
      <c r="K34">
        <f t="shared" si="4"/>
        <v>398040</v>
      </c>
      <c r="L34">
        <f t="shared" si="4"/>
        <v>460120</v>
      </c>
      <c r="M34">
        <f t="shared" si="4"/>
        <v>741780</v>
      </c>
      <c r="N34">
        <f>AVERAGE(B34:M34)</f>
        <v>725751.6666666666</v>
      </c>
    </row>
    <row r="35" spans="1:14" ht="13.5">
      <c r="A35" t="s">
        <v>60</v>
      </c>
      <c r="B35">
        <f>B33-B34</f>
        <v>-55110</v>
      </c>
      <c r="C35">
        <f aca="true" t="shared" si="5" ref="C35:M35">C33-C34</f>
        <v>-182962</v>
      </c>
      <c r="D35">
        <f t="shared" si="5"/>
        <v>41418</v>
      </c>
      <c r="E35">
        <f t="shared" si="5"/>
        <v>-98267</v>
      </c>
      <c r="F35">
        <f t="shared" si="5"/>
        <v>-276616</v>
      </c>
      <c r="G35">
        <f t="shared" si="5"/>
        <v>-160932</v>
      </c>
      <c r="H35">
        <f t="shared" si="5"/>
        <v>-121118</v>
      </c>
      <c r="I35">
        <f t="shared" si="5"/>
        <v>-107764</v>
      </c>
      <c r="J35">
        <f t="shared" si="5"/>
        <v>5222</v>
      </c>
      <c r="K35">
        <f t="shared" si="5"/>
        <v>-11775</v>
      </c>
      <c r="L35">
        <f t="shared" si="5"/>
        <v>-65100</v>
      </c>
      <c r="M35">
        <f t="shared" si="5"/>
        <v>17418</v>
      </c>
      <c r="N35" t="s">
        <v>70</v>
      </c>
    </row>
    <row r="37" ht="13.5">
      <c r="A37" t="s">
        <v>77</v>
      </c>
    </row>
    <row r="38" spans="1:13" ht="13.5">
      <c r="A38" t="s">
        <v>63</v>
      </c>
      <c r="B38">
        <f>B20/1000*6800000</f>
        <v>465120</v>
      </c>
      <c r="C38">
        <f aca="true" t="shared" si="6" ref="C38:K38">C20/1000*6800000</f>
        <v>631040</v>
      </c>
      <c r="D38">
        <f t="shared" si="6"/>
        <v>1430720</v>
      </c>
      <c r="E38">
        <f t="shared" si="6"/>
        <v>489599.99999999994</v>
      </c>
      <c r="F38">
        <f t="shared" si="6"/>
        <v>954720</v>
      </c>
      <c r="G38">
        <f t="shared" si="6"/>
        <v>756160</v>
      </c>
      <c r="H38">
        <f t="shared" si="6"/>
        <v>214880.00000000003</v>
      </c>
      <c r="I38">
        <f t="shared" si="6"/>
        <v>340000</v>
      </c>
      <c r="J38">
        <f t="shared" si="6"/>
        <v>296480</v>
      </c>
      <c r="K38">
        <f t="shared" si="6"/>
        <v>291040</v>
      </c>
      <c r="L38" t="s">
        <v>52</v>
      </c>
      <c r="M38" t="s">
        <v>52</v>
      </c>
    </row>
    <row r="39" spans="1:11" ht="13.5">
      <c r="A39" t="s">
        <v>65</v>
      </c>
      <c r="B39">
        <f>B17+B38</f>
        <v>466120</v>
      </c>
      <c r="C39">
        <f aca="true" t="shared" si="7" ref="C39:K39">C17+C38</f>
        <v>633440</v>
      </c>
      <c r="D39">
        <f t="shared" si="7"/>
        <v>1431420</v>
      </c>
      <c r="E39">
        <f t="shared" si="7"/>
        <v>500799.99999999994</v>
      </c>
      <c r="F39">
        <f t="shared" si="7"/>
        <v>1054720</v>
      </c>
      <c r="G39">
        <f t="shared" si="7"/>
        <v>811060</v>
      </c>
      <c r="H39">
        <f t="shared" si="7"/>
        <v>250480.00000000003</v>
      </c>
      <c r="I39">
        <f t="shared" si="7"/>
        <v>359200</v>
      </c>
      <c r="J39">
        <f t="shared" si="7"/>
        <v>303080</v>
      </c>
      <c r="K39">
        <f t="shared" si="7"/>
        <v>291740</v>
      </c>
    </row>
    <row r="40" spans="1:14" ht="13.5">
      <c r="A40" t="s">
        <v>64</v>
      </c>
      <c r="B40">
        <f>B29+B38-B39</f>
        <v>179590</v>
      </c>
      <c r="C40">
        <f aca="true" t="shared" si="8" ref="C40:K40">C29+C38-C39</f>
        <v>189638</v>
      </c>
      <c r="D40">
        <f t="shared" si="8"/>
        <v>188018</v>
      </c>
      <c r="E40">
        <f t="shared" si="8"/>
        <v>194733.00000000006</v>
      </c>
      <c r="F40">
        <f t="shared" si="8"/>
        <v>90384</v>
      </c>
      <c r="G40">
        <f t="shared" si="8"/>
        <v>133468</v>
      </c>
      <c r="H40">
        <f t="shared" si="8"/>
        <v>151081.99999999997</v>
      </c>
      <c r="I40">
        <f t="shared" si="8"/>
        <v>162836</v>
      </c>
      <c r="J40">
        <f t="shared" si="8"/>
        <v>183722</v>
      </c>
      <c r="K40">
        <f t="shared" si="8"/>
        <v>203325</v>
      </c>
      <c r="N40" t="s">
        <v>75</v>
      </c>
    </row>
    <row r="41" spans="1:14" ht="13.5">
      <c r="A41" t="s">
        <v>66</v>
      </c>
      <c r="B41">
        <f>B33-B39</f>
        <v>206110</v>
      </c>
      <c r="C41">
        <f aca="true" t="shared" si="9" ref="C41:K41">C33-C39</f>
        <v>-112282</v>
      </c>
      <c r="D41">
        <f t="shared" si="9"/>
        <v>322658</v>
      </c>
      <c r="E41">
        <f t="shared" si="9"/>
        <v>102253.00000000006</v>
      </c>
      <c r="F41">
        <f t="shared" si="9"/>
        <v>-320336</v>
      </c>
      <c r="G41">
        <f t="shared" si="9"/>
        <v>-139892</v>
      </c>
      <c r="H41">
        <f t="shared" si="9"/>
        <v>173521.99999999997</v>
      </c>
      <c r="I41">
        <f t="shared" si="9"/>
        <v>-56804</v>
      </c>
      <c r="J41">
        <f t="shared" si="9"/>
        <v>167402</v>
      </c>
      <c r="K41">
        <f t="shared" si="9"/>
        <v>94525</v>
      </c>
      <c r="N41" t="s">
        <v>76</v>
      </c>
    </row>
    <row r="43" ht="13.5">
      <c r="A43" t="s">
        <v>71</v>
      </c>
    </row>
    <row r="44" spans="1:14" ht="13.5">
      <c r="A44" t="s">
        <v>72</v>
      </c>
      <c r="B44">
        <f>B34-B39</f>
        <v>261220</v>
      </c>
      <c r="C44">
        <f aca="true" t="shared" si="10" ref="C44:K44">C34-C39</f>
        <v>70680</v>
      </c>
      <c r="D44">
        <f t="shared" si="10"/>
        <v>281240</v>
      </c>
      <c r="E44">
        <f t="shared" si="10"/>
        <v>200520.00000000006</v>
      </c>
      <c r="F44">
        <f t="shared" si="10"/>
        <v>-43720</v>
      </c>
      <c r="G44">
        <f t="shared" si="10"/>
        <v>21040</v>
      </c>
      <c r="H44">
        <f t="shared" si="10"/>
        <v>294640</v>
      </c>
      <c r="I44">
        <f t="shared" si="10"/>
        <v>50960</v>
      </c>
      <c r="J44">
        <f t="shared" si="10"/>
        <v>162180</v>
      </c>
      <c r="K44">
        <f t="shared" si="10"/>
        <v>106300</v>
      </c>
      <c r="L44">
        <f>AVERAGE(B44:K44)</f>
        <v>140506</v>
      </c>
      <c r="N44" t="s">
        <v>74</v>
      </c>
    </row>
    <row r="45" ht="13.5">
      <c r="L45" t="s">
        <v>73</v>
      </c>
    </row>
    <row r="47" ht="13.5">
      <c r="A47" t="s">
        <v>68</v>
      </c>
    </row>
    <row r="48" ht="13.5">
      <c r="A48" t="s">
        <v>78</v>
      </c>
    </row>
    <row r="49" ht="13.5">
      <c r="A49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HANYU.Yozo</dc:creator>
  <cp:keywords/>
  <dc:description/>
  <cp:lastModifiedBy>Y.Hanyu</cp:lastModifiedBy>
  <dcterms:created xsi:type="dcterms:W3CDTF">2009-02-07T05:07:01Z</dcterms:created>
  <dcterms:modified xsi:type="dcterms:W3CDTF">2010-05-02T07:23:41Z</dcterms:modified>
  <cp:category/>
  <cp:version/>
  <cp:contentType/>
  <cp:contentStatus/>
</cp:coreProperties>
</file>